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Kessler Analytics\Blog\Entries\2024-01\"/>
    </mc:Choice>
  </mc:AlternateContent>
  <xr:revisionPtr revIDLastSave="0" documentId="13_ncr:1_{8BB1A13D-2C6F-4040-87AC-57592C55A748}" xr6:coauthVersionLast="47" xr6:coauthVersionMax="47" xr10:uidLastSave="{00000000-0000-0000-0000-000000000000}"/>
  <bookViews>
    <workbookView xWindow="-21690" yWindow="465" windowWidth="21450" windowHeight="14940" xr2:uid="{6061D71C-211E-42E3-9B19-C074E786CB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 a="1"/>
  <c r="B27" i="1" s="1"/>
  <c r="B39" i="1" a="1"/>
  <c r="B39" i="1" s="1"/>
  <c r="B50" i="1" s="1" a="1"/>
  <c r="B50" i="1" s="1"/>
  <c r="D17" i="1" a="1"/>
  <c r="D17" i="1" s="1"/>
  <c r="B17" i="1" a="1"/>
  <c r="B17" i="1" s="1"/>
  <c r="G40" i="1" a="1"/>
  <c r="G40" i="1" s="1"/>
  <c r="G28" i="1" l="1" a="1"/>
  <c r="G28" i="1" s="1"/>
  <c r="B63" i="1" a="1"/>
  <c r="B63" i="1" s="1"/>
  <c r="H40" i="1" a="1"/>
  <c r="H40" i="1" s="1"/>
  <c r="I40" i="1" s="1" a="1"/>
  <c r="I40" i="1" s="1"/>
  <c r="B51" i="1" s="1" a="1"/>
  <c r="B51" i="1" s="1"/>
  <c r="B64" i="1" s="1" a="1"/>
  <c r="B6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<sst xmlns="http://schemas.openxmlformats.org/spreadsheetml/2006/main" count="30" uniqueCount="26">
  <si>
    <t>Name</t>
  </si>
  <si>
    <t>Salary</t>
  </si>
  <si>
    <t>STI</t>
  </si>
  <si>
    <t>LTI</t>
  </si>
  <si>
    <t>Dept</t>
  </si>
  <si>
    <t>Eric</t>
  </si>
  <si>
    <t>Amy</t>
  </si>
  <si>
    <t>Brad</t>
  </si>
  <si>
    <t>Executive</t>
  </si>
  <si>
    <t>R&amp;D</t>
  </si>
  <si>
    <t>Claire</t>
  </si>
  <si>
    <t>Marketing</t>
  </si>
  <si>
    <t>Andrew</t>
  </si>
  <si>
    <t>Finance</t>
  </si>
  <si>
    <t>HR</t>
  </si>
  <si>
    <t>Jeremy</t>
  </si>
  <si>
    <t>Total Comp</t>
  </si>
  <si>
    <t>Employee Database</t>
  </si>
  <si>
    <t>Take the Query above and sort it descending on Total Comp</t>
  </si>
  <si>
    <t>Proposed Salary</t>
  </si>
  <si>
    <t>Query name and compensation and add 7% to Salary</t>
  </si>
  <si>
    <t>Now take the Query, and well, query it.  Let's take all employees with a total comp &gt; $300K</t>
  </si>
  <si>
    <t>STI $</t>
  </si>
  <si>
    <t>LTI $</t>
  </si>
  <si>
    <t>Copy the table and add STI $, LTI $, and Total Comp</t>
  </si>
  <si>
    <t>Take the dataset and if Dept = R&amp;D, give the employee a 10% raise.  Give everyone else a 5% raise.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</si>
</sst>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5" fontId="0" fillId="2" borderId="0" xfId="0" applyNumberFormat="1" applyFill="1"/>
    <xf numFmtId="0" fontId="2" fillId="0" borderId="0" xfId="0" quotePrefix="1" applyFont="1" applyAlignment="1">
      <alignment horizontal="left"/>
    </xf>
    <xf numFmtId="165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165" fontId="2" fillId="2" borderId="0" xfId="0" applyNumberFormat="1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65" formatCode="&quot;$&quot;#,##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C0408C-BB4D-4315-B2A3-36A06BD633CD}" name="tbl_EE" displayName="tbl_EE" ref="B5:F11" totalsRowShown="0" headerRowDxfId="3">
  <autoFilter ref="B5:F11" xr:uid="{B5C0408C-BB4D-4315-B2A3-36A06BD633CD}"/>
  <sortState xmlns:xlrd2="http://schemas.microsoft.com/office/spreadsheetml/2017/richdata2" ref="B6:F11">
    <sortCondition ref="F6:F11"/>
    <sortCondition ref="B6:B11"/>
  </sortState>
  <tableColumns count="5">
    <tableColumn id="1" xr3:uid="{8A176D26-851A-467E-AD52-32EF548D26C2}" name="Name"/>
    <tableColumn id="2" xr3:uid="{A93107EF-65BB-48BC-9B5A-97E5D6D3F1F4}" name="Salary" dataDxfId="2"/>
    <tableColumn id="3" xr3:uid="{0306C51B-2DED-4B65-A0F7-0BB8E546FFC6}" name="STI" dataDxfId="1" dataCellStyle="Percent"/>
    <tableColumn id="4" xr3:uid="{1BEEF3BC-DCBF-41C9-9E79-24F94F75B588}" name="LTI" dataDxfId="0" dataCellStyle="Percent"/>
    <tableColumn id="5" xr3:uid="{48043508-635F-4544-BB75-6C2772A893DE}" name="Dep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C2C8-0FDE-4BC7-A51B-6D0CD3036454}">
  <dimension ref="B3:I67"/>
  <sheetViews>
    <sheetView showGridLines="0" tabSelected="1" workbookViewId="0">
      <selection activeCell="C77" sqref="C77"/>
    </sheetView>
  </sheetViews>
  <sheetFormatPr defaultRowHeight="15" x14ac:dyDescent="0.25"/>
  <cols>
    <col min="3" max="3" width="12.5703125" bestFit="1" customWidth="1"/>
    <col min="4" max="4" width="10.5703125" customWidth="1"/>
    <col min="6" max="6" width="12.140625" customWidth="1"/>
    <col min="7" max="7" width="11.140625" bestFit="1" customWidth="1"/>
    <col min="8" max="8" width="10.28515625" customWidth="1"/>
    <col min="9" max="9" width="11.140625" bestFit="1" customWidth="1"/>
  </cols>
  <sheetData>
    <row r="3" spans="2:9" x14ac:dyDescent="0.25">
      <c r="B3" s="4" t="s">
        <v>17</v>
      </c>
    </row>
    <row r="5" spans="2:9" x14ac:dyDescent="0.25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/>
      <c r="H5" s="3"/>
    </row>
    <row r="6" spans="2:9" x14ac:dyDescent="0.25">
      <c r="B6" t="s">
        <v>6</v>
      </c>
      <c r="C6" s="2">
        <v>325000</v>
      </c>
      <c r="D6" s="1">
        <v>1</v>
      </c>
      <c r="E6" s="1">
        <v>0.5</v>
      </c>
      <c r="F6" t="s">
        <v>8</v>
      </c>
      <c r="G6" s="2"/>
      <c r="H6" s="2"/>
      <c r="I6" s="2"/>
    </row>
    <row r="7" spans="2:9" x14ac:dyDescent="0.25">
      <c r="B7" t="s">
        <v>12</v>
      </c>
      <c r="C7" s="2">
        <v>175000</v>
      </c>
      <c r="D7" s="1">
        <v>0.2</v>
      </c>
      <c r="E7" s="1">
        <v>0</v>
      </c>
      <c r="F7" t="s">
        <v>13</v>
      </c>
      <c r="G7" s="2"/>
      <c r="H7" s="2"/>
    </row>
    <row r="8" spans="2:9" x14ac:dyDescent="0.25">
      <c r="B8" t="s">
        <v>15</v>
      </c>
      <c r="C8" s="2">
        <v>135000</v>
      </c>
      <c r="D8" s="1">
        <v>0.15</v>
      </c>
      <c r="E8" s="1">
        <v>0</v>
      </c>
      <c r="F8" t="s">
        <v>14</v>
      </c>
      <c r="G8" s="2"/>
      <c r="H8" s="2"/>
    </row>
    <row r="9" spans="2:9" x14ac:dyDescent="0.25">
      <c r="B9" t="s">
        <v>10</v>
      </c>
      <c r="C9" s="2">
        <v>225000</v>
      </c>
      <c r="D9" s="1">
        <v>0.25</v>
      </c>
      <c r="E9" s="1">
        <v>0</v>
      </c>
      <c r="F9" t="s">
        <v>11</v>
      </c>
      <c r="G9" s="2"/>
      <c r="H9" s="2"/>
    </row>
    <row r="10" spans="2:9" x14ac:dyDescent="0.25">
      <c r="B10" t="s">
        <v>7</v>
      </c>
      <c r="C10" s="2">
        <v>175000</v>
      </c>
      <c r="D10" s="1">
        <v>0.25</v>
      </c>
      <c r="E10" s="1">
        <v>0.1</v>
      </c>
      <c r="F10" t="s">
        <v>9</v>
      </c>
      <c r="G10" s="2"/>
      <c r="H10" s="2"/>
    </row>
    <row r="11" spans="2:9" x14ac:dyDescent="0.25">
      <c r="B11" t="s">
        <v>5</v>
      </c>
      <c r="C11" s="2">
        <v>275000</v>
      </c>
      <c r="D11" s="1">
        <v>0.35</v>
      </c>
      <c r="E11" s="1">
        <v>0.15</v>
      </c>
      <c r="F11" t="s">
        <v>9</v>
      </c>
      <c r="G11" s="2"/>
      <c r="H11" s="2"/>
    </row>
    <row r="12" spans="2:9" x14ac:dyDescent="0.25">
      <c r="C12" s="2"/>
      <c r="D12" s="1"/>
      <c r="E12" s="1"/>
      <c r="G12" s="2"/>
      <c r="H12" s="2"/>
    </row>
    <row r="13" spans="2:9" x14ac:dyDescent="0.25">
      <c r="C13" s="2"/>
      <c r="D13" s="1"/>
      <c r="E13" s="1"/>
      <c r="G13" s="2"/>
      <c r="H13" s="2"/>
    </row>
    <row r="14" spans="2:9" x14ac:dyDescent="0.25">
      <c r="B14" s="5" t="s">
        <v>20</v>
      </c>
      <c r="C14" s="2"/>
      <c r="D14" s="1"/>
      <c r="E14" s="1"/>
      <c r="G14" s="2"/>
      <c r="H14" s="2"/>
    </row>
    <row r="15" spans="2:9" x14ac:dyDescent="0.25">
      <c r="C15" s="2"/>
      <c r="D15" s="1"/>
      <c r="E15" s="1"/>
      <c r="G15" s="2"/>
      <c r="H15" s="2"/>
    </row>
    <row r="16" spans="2:9" ht="30" x14ac:dyDescent="0.25">
      <c r="B16" s="6" t="s">
        <v>0</v>
      </c>
      <c r="C16" s="6" t="s">
        <v>1</v>
      </c>
      <c r="D16" s="14" t="s">
        <v>19</v>
      </c>
      <c r="E16" s="1"/>
      <c r="G16" s="2"/>
      <c r="H16" s="2"/>
    </row>
    <row r="17" spans="2:9" x14ac:dyDescent="0.25">
      <c r="B17" t="str" cm="1">
        <f t="array" ref="B17:C22">tbl_EE[[Name]:[Salary]]</f>
        <v>Amy</v>
      </c>
      <c r="C17" s="2">
        <v>325000</v>
      </c>
      <c r="D17" s="10" cm="1">
        <f t="array" ref="D17:D22">_xlfn.MAP(tbl_EE[Salary], _xlfn.LAMBDA(_xlpm.param1, _xlpm.param1*1.07))</f>
        <v>347750</v>
      </c>
      <c r="E17" s="1"/>
      <c r="G17" s="2"/>
      <c r="H17" s="2"/>
    </row>
    <row r="18" spans="2:9" x14ac:dyDescent="0.25">
      <c r="B18" t="str">
        <v>Andrew</v>
      </c>
      <c r="C18" s="2">
        <v>175000</v>
      </c>
      <c r="D18" s="10">
        <v>187250</v>
      </c>
      <c r="E18" s="1"/>
      <c r="G18" s="2"/>
      <c r="H18" s="2"/>
    </row>
    <row r="19" spans="2:9" x14ac:dyDescent="0.25">
      <c r="B19" t="str">
        <v>Jeremy</v>
      </c>
      <c r="C19" s="2">
        <v>135000</v>
      </c>
      <c r="D19" s="10">
        <v>144450</v>
      </c>
      <c r="E19" s="1"/>
      <c r="G19" s="2"/>
      <c r="H19" s="2"/>
    </row>
    <row r="20" spans="2:9" x14ac:dyDescent="0.25">
      <c r="B20" t="str">
        <v>Claire</v>
      </c>
      <c r="C20" s="2">
        <v>225000</v>
      </c>
      <c r="D20" s="10">
        <v>240750</v>
      </c>
      <c r="E20" s="1"/>
      <c r="G20" s="2"/>
      <c r="H20" s="2"/>
    </row>
    <row r="21" spans="2:9" x14ac:dyDescent="0.25">
      <c r="B21" t="str">
        <v>Brad</v>
      </c>
      <c r="C21" s="2">
        <v>175000</v>
      </c>
      <c r="D21" s="10">
        <v>187250</v>
      </c>
      <c r="E21" s="1"/>
      <c r="G21" s="2"/>
      <c r="H21" s="2"/>
    </row>
    <row r="22" spans="2:9" x14ac:dyDescent="0.25">
      <c r="B22" t="str">
        <v>Eric</v>
      </c>
      <c r="C22" s="2">
        <v>275000</v>
      </c>
      <c r="D22" s="10">
        <v>294250</v>
      </c>
      <c r="E22" s="1"/>
      <c r="G22" s="2"/>
      <c r="H22" s="2"/>
    </row>
    <row r="23" spans="2:9" x14ac:dyDescent="0.25">
      <c r="C23" s="2"/>
      <c r="D23" s="10"/>
      <c r="E23" s="1"/>
      <c r="G23" s="2"/>
      <c r="H23" s="2"/>
    </row>
    <row r="24" spans="2:9" x14ac:dyDescent="0.25">
      <c r="C24" s="2"/>
      <c r="D24" s="1"/>
      <c r="E24" s="1"/>
      <c r="G24" s="2"/>
      <c r="H24" s="2"/>
    </row>
    <row r="25" spans="2:9" x14ac:dyDescent="0.25">
      <c r="B25" s="11" t="s">
        <v>25</v>
      </c>
      <c r="C25" s="2"/>
      <c r="D25" s="1"/>
      <c r="E25" s="1"/>
      <c r="F25" s="2"/>
      <c r="G25" s="2"/>
      <c r="H25" s="2"/>
      <c r="I25" s="2"/>
    </row>
    <row r="26" spans="2:9" x14ac:dyDescent="0.25">
      <c r="C26" s="2"/>
      <c r="D26" s="1"/>
      <c r="E26" s="1"/>
      <c r="F26" s="2"/>
      <c r="G26" s="2"/>
      <c r="H26" s="2"/>
      <c r="I26" s="2"/>
    </row>
    <row r="27" spans="2:9" ht="30" x14ac:dyDescent="0.25">
      <c r="B27" s="6" t="str" cm="1">
        <f t="array" ref="B27:F33">tbl_EE[#All]</f>
        <v>Name</v>
      </c>
      <c r="C27" s="12" t="str">
        <v>Salary</v>
      </c>
      <c r="D27" s="13" t="str">
        <v>STI</v>
      </c>
      <c r="E27" s="13" t="str">
        <v>LTI</v>
      </c>
      <c r="F27" s="12" t="str">
        <v>Dept</v>
      </c>
      <c r="G27" s="14" t="s">
        <v>19</v>
      </c>
      <c r="H27" s="2"/>
      <c r="I27" s="2"/>
    </row>
    <row r="28" spans="2:9" x14ac:dyDescent="0.25">
      <c r="B28" t="str">
        <v>Amy</v>
      </c>
      <c r="C28" s="2">
        <v>325000</v>
      </c>
      <c r="D28" s="1">
        <v>1</v>
      </c>
      <c r="E28" s="1">
        <v>0.5</v>
      </c>
      <c r="F28" s="2" t="str">
        <v>Executive</v>
      </c>
      <c r="G28" s="10" cm="1">
        <f t="array" ref="G28:G33">_xlfn.MAP(C28:C33,F28:F33,_xlfn.LAMBDA(_xlpm.salary,_xlpm.dept,_xlpm.salary*IF(_xlpm.dept="R&amp;D",1.1,1.05)))</f>
        <v>341250</v>
      </c>
      <c r="H28" s="2"/>
      <c r="I28" s="2"/>
    </row>
    <row r="29" spans="2:9" x14ac:dyDescent="0.25">
      <c r="B29" t="str">
        <v>Andrew</v>
      </c>
      <c r="C29" s="2">
        <v>175000</v>
      </c>
      <c r="D29" s="1">
        <v>0.2</v>
      </c>
      <c r="E29" s="1">
        <v>0</v>
      </c>
      <c r="F29" s="2" t="str">
        <v>Finance</v>
      </c>
      <c r="G29" s="10">
        <v>183750</v>
      </c>
      <c r="H29" s="2"/>
      <c r="I29" s="2"/>
    </row>
    <row r="30" spans="2:9" x14ac:dyDescent="0.25">
      <c r="B30" t="str">
        <v>Jeremy</v>
      </c>
      <c r="C30" s="2">
        <v>135000</v>
      </c>
      <c r="D30" s="1">
        <v>0.15</v>
      </c>
      <c r="E30" s="1">
        <v>0</v>
      </c>
      <c r="F30" s="2" t="str">
        <v>HR</v>
      </c>
      <c r="G30" s="10">
        <v>141750</v>
      </c>
      <c r="H30" s="2"/>
      <c r="I30" s="2"/>
    </row>
    <row r="31" spans="2:9" x14ac:dyDescent="0.25">
      <c r="B31" t="str">
        <v>Claire</v>
      </c>
      <c r="C31" s="2">
        <v>225000</v>
      </c>
      <c r="D31" s="1">
        <v>0.25</v>
      </c>
      <c r="E31" s="1">
        <v>0</v>
      </c>
      <c r="F31" s="2" t="str">
        <v>Marketing</v>
      </c>
      <c r="G31" s="10">
        <v>236250</v>
      </c>
      <c r="H31" s="2"/>
      <c r="I31" s="2"/>
    </row>
    <row r="32" spans="2:9" x14ac:dyDescent="0.25">
      <c r="B32" t="str">
        <v>Brad</v>
      </c>
      <c r="C32" s="2">
        <v>175000</v>
      </c>
      <c r="D32" s="1">
        <v>0.25</v>
      </c>
      <c r="E32" s="1">
        <v>0.1</v>
      </c>
      <c r="F32" s="2" t="str">
        <v>R&amp;D</v>
      </c>
      <c r="G32" s="10">
        <v>192500.00000000003</v>
      </c>
      <c r="H32" s="2"/>
      <c r="I32" s="2"/>
    </row>
    <row r="33" spans="2:9" x14ac:dyDescent="0.25">
      <c r="B33" t="str">
        <v>Eric</v>
      </c>
      <c r="C33" s="2">
        <v>275000</v>
      </c>
      <c r="D33" s="1">
        <v>0.35</v>
      </c>
      <c r="E33" s="1">
        <v>0.15</v>
      </c>
      <c r="F33" s="2" t="str">
        <v>R&amp;D</v>
      </c>
      <c r="G33" s="10">
        <v>302500</v>
      </c>
      <c r="H33" s="2"/>
      <c r="I33" s="2"/>
    </row>
    <row r="34" spans="2:9" x14ac:dyDescent="0.25">
      <c r="C34" s="2"/>
      <c r="D34" s="1"/>
      <c r="E34" s="1"/>
      <c r="F34" s="2"/>
      <c r="G34" s="2"/>
      <c r="H34" s="2"/>
      <c r="I34" s="2"/>
    </row>
    <row r="35" spans="2:9" x14ac:dyDescent="0.25">
      <c r="C35" s="2"/>
      <c r="D35" s="1"/>
      <c r="E35" s="1"/>
      <c r="F35" s="2"/>
      <c r="G35" s="2"/>
      <c r="H35" s="2"/>
      <c r="I35" s="2"/>
    </row>
    <row r="36" spans="2:9" x14ac:dyDescent="0.25">
      <c r="C36" s="2"/>
      <c r="D36" s="1"/>
      <c r="E36" s="1"/>
      <c r="G36" s="2"/>
      <c r="H36" s="2"/>
    </row>
    <row r="37" spans="2:9" x14ac:dyDescent="0.25">
      <c r="B37" s="5" t="s">
        <v>24</v>
      </c>
      <c r="D37" s="1"/>
      <c r="E37" s="1"/>
    </row>
    <row r="38" spans="2:9" x14ac:dyDescent="0.25">
      <c r="D38" s="1"/>
      <c r="E38" s="1"/>
    </row>
    <row r="39" spans="2:9" ht="30" x14ac:dyDescent="0.25">
      <c r="B39" s="6" t="str" cm="1">
        <f t="array" ref="B39:F45">tbl_EE[#All]</f>
        <v>Name</v>
      </c>
      <c r="C39" s="6" t="str">
        <v>Salary</v>
      </c>
      <c r="D39" s="6" t="str">
        <v>STI</v>
      </c>
      <c r="E39" s="6" t="str">
        <v>LTI</v>
      </c>
      <c r="F39" s="3" t="str">
        <v>Dept</v>
      </c>
      <c r="G39" s="8" t="s">
        <v>22</v>
      </c>
      <c r="H39" s="9" t="s">
        <v>23</v>
      </c>
      <c r="I39" s="9" t="s">
        <v>16</v>
      </c>
    </row>
    <row r="40" spans="2:9" x14ac:dyDescent="0.25">
      <c r="B40" s="1" t="str">
        <v>Amy</v>
      </c>
      <c r="C40" s="2">
        <v>325000</v>
      </c>
      <c r="D40" s="1">
        <v>1</v>
      </c>
      <c r="E40" s="1">
        <v>0.5</v>
      </c>
      <c r="F40" t="str">
        <v>Executive</v>
      </c>
      <c r="G40" s="10" cm="1">
        <f t="array" ref="G40:G45">_xlfn.MAP($C$40:$C$45,D40:D45, _xlfn.LAMBDA(_xlpm.param1,_xlpm.param2, _xlpm.param1*_xlpm.param2))</f>
        <v>325000</v>
      </c>
      <c r="H40" s="10" cm="1">
        <f t="array" ref="H40:H45">_xlfn.MAP($C$40:$C$45,E40:E45, _xlfn.LAMBDA(_xlpm.param1,_xlpm.param2, _xlpm.param1*_xlpm.param2))</f>
        <v>162500</v>
      </c>
      <c r="I40" s="10" cm="1">
        <f t="array" ref="I40:I45">_xlfn.MAP($C$40:$C$45,_xlfn.ANCHORARRAY(G40),_xlfn.ANCHORARRAY( H40),_xlfn.LAMBDA(_xlpm.param1,_xlpm.param2,_xlpm.param3, _xlpm.param1+_xlpm.param2+_xlpm.param3))</f>
        <v>812500</v>
      </c>
    </row>
    <row r="41" spans="2:9" x14ac:dyDescent="0.25">
      <c r="B41" t="str">
        <v>Andrew</v>
      </c>
      <c r="C41" s="2">
        <v>175000</v>
      </c>
      <c r="D41" s="1">
        <v>0.2</v>
      </c>
      <c r="E41" s="1">
        <v>0</v>
      </c>
      <c r="F41" t="str">
        <v>Finance</v>
      </c>
      <c r="G41" s="10">
        <v>35000</v>
      </c>
      <c r="H41" s="10">
        <v>0</v>
      </c>
      <c r="I41" s="10">
        <v>210000</v>
      </c>
    </row>
    <row r="42" spans="2:9" x14ac:dyDescent="0.25">
      <c r="B42" t="str">
        <v>Jeremy</v>
      </c>
      <c r="C42" s="2">
        <v>135000</v>
      </c>
      <c r="D42" s="1">
        <v>0.15</v>
      </c>
      <c r="E42" s="1">
        <v>0</v>
      </c>
      <c r="F42" t="str">
        <v>HR</v>
      </c>
      <c r="G42" s="10">
        <v>20250</v>
      </c>
      <c r="H42" s="10">
        <v>0</v>
      </c>
      <c r="I42" s="10">
        <v>155250</v>
      </c>
    </row>
    <row r="43" spans="2:9" x14ac:dyDescent="0.25">
      <c r="B43" t="str">
        <v>Claire</v>
      </c>
      <c r="C43" s="2">
        <v>225000</v>
      </c>
      <c r="D43" s="1">
        <v>0.25</v>
      </c>
      <c r="E43" s="1">
        <v>0</v>
      </c>
      <c r="F43" t="str">
        <v>Marketing</v>
      </c>
      <c r="G43" s="10">
        <v>56250</v>
      </c>
      <c r="H43" s="10">
        <v>0</v>
      </c>
      <c r="I43" s="10">
        <v>281250</v>
      </c>
    </row>
    <row r="44" spans="2:9" x14ac:dyDescent="0.25">
      <c r="B44" t="str">
        <v>Brad</v>
      </c>
      <c r="C44" s="2">
        <v>175000</v>
      </c>
      <c r="D44" s="1">
        <v>0.25</v>
      </c>
      <c r="E44" s="1">
        <v>0.1</v>
      </c>
      <c r="F44" t="str">
        <v>R&amp;D</v>
      </c>
      <c r="G44" s="10">
        <v>43750</v>
      </c>
      <c r="H44" s="10">
        <v>17500</v>
      </c>
      <c r="I44" s="10">
        <v>236250</v>
      </c>
    </row>
    <row r="45" spans="2:9" x14ac:dyDescent="0.25">
      <c r="B45" t="str">
        <v>Eric</v>
      </c>
      <c r="C45" s="2">
        <v>275000</v>
      </c>
      <c r="D45" s="1">
        <v>0.35</v>
      </c>
      <c r="E45" s="1">
        <v>0.15</v>
      </c>
      <c r="F45" t="str">
        <v>R&amp;D</v>
      </c>
      <c r="G45" s="10">
        <v>96250</v>
      </c>
      <c r="H45" s="10">
        <v>41250</v>
      </c>
      <c r="I45" s="10">
        <v>412500</v>
      </c>
    </row>
    <row r="48" spans="2:9" x14ac:dyDescent="0.25">
      <c r="B48" s="3" t="s">
        <v>18</v>
      </c>
    </row>
    <row r="50" spans="2:9" x14ac:dyDescent="0.25">
      <c r="B50" s="6" t="str" cm="1">
        <f t="array" ref="B50:I50">B39:I39</f>
        <v>Name</v>
      </c>
      <c r="C50" s="6" t="str">
        <v>Salary</v>
      </c>
      <c r="D50" s="6" t="str">
        <v>STI</v>
      </c>
      <c r="E50" s="6" t="str">
        <v>LTI</v>
      </c>
      <c r="F50" s="6" t="str">
        <v>Dept</v>
      </c>
      <c r="G50" s="7" t="str">
        <v>STI $</v>
      </c>
      <c r="H50" s="7" t="str">
        <v>LTI $</v>
      </c>
      <c r="I50" s="3" t="str">
        <v>Total Comp</v>
      </c>
    </row>
    <row r="51" spans="2:9" x14ac:dyDescent="0.25">
      <c r="B51" t="str" cm="1">
        <f t="array" ref="B51:I56">_xlfn._xlws.SORT(B40:I45,7,-1)</f>
        <v>Amy</v>
      </c>
      <c r="C51" s="2">
        <v>325000</v>
      </c>
      <c r="D51" s="1">
        <v>1</v>
      </c>
      <c r="E51" s="1">
        <v>0.5</v>
      </c>
      <c r="F51" s="2" t="str">
        <v>Executive</v>
      </c>
      <c r="G51" s="2">
        <v>325000</v>
      </c>
      <c r="H51" s="2">
        <v>162500</v>
      </c>
      <c r="I51" s="2">
        <v>812500</v>
      </c>
    </row>
    <row r="52" spans="2:9" x14ac:dyDescent="0.25">
      <c r="B52" t="str">
        <v>Eric</v>
      </c>
      <c r="C52" s="2">
        <v>275000</v>
      </c>
      <c r="D52" s="1">
        <v>0.35</v>
      </c>
      <c r="E52" s="1">
        <v>0.15</v>
      </c>
      <c r="F52" s="2" t="str">
        <v>R&amp;D</v>
      </c>
      <c r="G52" s="2">
        <v>96250</v>
      </c>
      <c r="H52" s="2">
        <v>41250</v>
      </c>
      <c r="I52" s="2">
        <v>412500</v>
      </c>
    </row>
    <row r="53" spans="2:9" x14ac:dyDescent="0.25">
      <c r="B53" t="str">
        <v>Brad</v>
      </c>
      <c r="C53" s="2">
        <v>175000</v>
      </c>
      <c r="D53" s="1">
        <v>0.25</v>
      </c>
      <c r="E53" s="1">
        <v>0.1</v>
      </c>
      <c r="F53" s="2" t="str">
        <v>R&amp;D</v>
      </c>
      <c r="G53" s="2">
        <v>43750</v>
      </c>
      <c r="H53" s="2">
        <v>17500</v>
      </c>
      <c r="I53" s="2">
        <v>236250</v>
      </c>
    </row>
    <row r="54" spans="2:9" x14ac:dyDescent="0.25">
      <c r="B54" t="str">
        <v>Andrew</v>
      </c>
      <c r="C54" s="2">
        <v>175000</v>
      </c>
      <c r="D54" s="1">
        <v>0.2</v>
      </c>
      <c r="E54" s="1">
        <v>0</v>
      </c>
      <c r="F54" s="2" t="str">
        <v>Finance</v>
      </c>
      <c r="G54" s="2">
        <v>35000</v>
      </c>
      <c r="H54" s="2">
        <v>0</v>
      </c>
      <c r="I54" s="2">
        <v>210000</v>
      </c>
    </row>
    <row r="55" spans="2:9" x14ac:dyDescent="0.25">
      <c r="B55" t="str">
        <v>Jeremy</v>
      </c>
      <c r="C55" s="2">
        <v>135000</v>
      </c>
      <c r="D55" s="1">
        <v>0.15</v>
      </c>
      <c r="E55" s="1">
        <v>0</v>
      </c>
      <c r="F55" s="2" t="str">
        <v>HR</v>
      </c>
      <c r="G55" s="2">
        <v>20250</v>
      </c>
      <c r="H55" s="2">
        <v>0</v>
      </c>
      <c r="I55" s="2">
        <v>155250</v>
      </c>
    </row>
    <row r="56" spans="2:9" x14ac:dyDescent="0.25">
      <c r="B56" t="str">
        <v>Claire</v>
      </c>
      <c r="C56" s="2">
        <v>225000</v>
      </c>
      <c r="D56" s="1">
        <v>0.25</v>
      </c>
      <c r="E56" s="1">
        <v>0</v>
      </c>
      <c r="F56" s="2" t="str">
        <v>Marketing</v>
      </c>
      <c r="G56" s="2">
        <v>56250</v>
      </c>
      <c r="H56" s="2">
        <v>0</v>
      </c>
      <c r="I56" s="2">
        <v>281250</v>
      </c>
    </row>
    <row r="61" spans="2:9" x14ac:dyDescent="0.25">
      <c r="B61" s="3" t="s">
        <v>21</v>
      </c>
    </row>
    <row r="63" spans="2:9" x14ac:dyDescent="0.25">
      <c r="B63" s="6" t="str" cm="1">
        <f t="array" ref="B63:I63">_xlfn.ANCHORARRAY(B50)</f>
        <v>Name</v>
      </c>
      <c r="C63" s="6" t="str">
        <v>Salary</v>
      </c>
      <c r="D63" s="6" t="str">
        <v>STI</v>
      </c>
      <c r="E63" s="6" t="str">
        <v>LTI</v>
      </c>
      <c r="F63" s="6" t="str">
        <v>Dept</v>
      </c>
      <c r="G63" s="7" t="str">
        <v>STI $</v>
      </c>
      <c r="H63" s="7" t="str">
        <v>LTI $</v>
      </c>
      <c r="I63" s="3" t="str">
        <v>Total Comp</v>
      </c>
    </row>
    <row r="64" spans="2:9" x14ac:dyDescent="0.25">
      <c r="B64" t="str" cm="1">
        <f t="array" ref="B64:I65">_xlfn._xlws.FILTER(_xlfn.ANCHORARRAY(B51), I51:I56&gt;300000)</f>
        <v>Amy</v>
      </c>
      <c r="C64" s="2">
        <v>325000</v>
      </c>
      <c r="D64" s="1">
        <v>1</v>
      </c>
      <c r="E64" s="1">
        <v>0.5</v>
      </c>
      <c r="F64" s="2" t="str">
        <v>Executive</v>
      </c>
      <c r="G64" s="2">
        <v>325000</v>
      </c>
      <c r="H64" s="2">
        <v>162500</v>
      </c>
      <c r="I64" s="2">
        <v>812500</v>
      </c>
    </row>
    <row r="65" spans="2:9" x14ac:dyDescent="0.25">
      <c r="B65" t="str">
        <v>Eric</v>
      </c>
      <c r="C65" s="2">
        <v>275000</v>
      </c>
      <c r="D65" s="1">
        <v>0.35</v>
      </c>
      <c r="E65" s="1">
        <v>0.15</v>
      </c>
      <c r="F65" s="2" t="str">
        <v>R&amp;D</v>
      </c>
      <c r="G65" s="2">
        <v>96250</v>
      </c>
      <c r="H65" s="2">
        <v>41250</v>
      </c>
      <c r="I65" s="2">
        <v>412500</v>
      </c>
    </row>
    <row r="66" spans="2:9" x14ac:dyDescent="0.25">
      <c r="C66" s="2"/>
      <c r="D66" s="1"/>
      <c r="E66" s="1"/>
      <c r="F66" s="2"/>
      <c r="G66" s="2"/>
      <c r="H66" s="2"/>
      <c r="I66" s="2"/>
    </row>
    <row r="67" spans="2:9" x14ac:dyDescent="0.25">
      <c r="C67" s="2"/>
      <c r="D67" s="1"/>
      <c r="E67" s="1"/>
      <c r="F67" s="2"/>
      <c r="G67" s="2"/>
      <c r="H67" s="2"/>
      <c r="I67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Kessler</dc:creator>
  <cp:lastModifiedBy>Kurt Kessler</cp:lastModifiedBy>
  <dcterms:created xsi:type="dcterms:W3CDTF">2024-01-22T15:35:55Z</dcterms:created>
  <dcterms:modified xsi:type="dcterms:W3CDTF">2024-01-23T21:21:47Z</dcterms:modified>
</cp:coreProperties>
</file>